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CarlosMartins/Google Drive/2-MGFnet/Parcerias/Sofia Baptista/Ferramentas de apoio ainda não publicadas/"/>
    </mc:Choice>
  </mc:AlternateContent>
  <xr:revisionPtr revIDLastSave="0" documentId="8_{08AD194F-7820-6A46-8E2B-419207B9D3D5}" xr6:coauthVersionLast="47" xr6:coauthVersionMax="47" xr10:uidLastSave="{00000000-0000-0000-0000-000000000000}"/>
  <workbookProtection workbookAlgorithmName="SHA-512" workbookHashValue="yI2OgJdJ5dzT1EWF/nipxNf0HNM8uy1ZFCy2FP0n8yL7gZ7WF3QmpjnfAqly2fHsaeckSunkQlG1vaAb8SakEg==" workbookSaltValue="dzjWYfII2dvhPlz8iBHkPw==" workbookSpinCount="100000" lockStructure="1"/>
  <bookViews>
    <workbookView xWindow="0" yWindow="500" windowWidth="30840" windowHeight="20640" activeTab="1" xr2:uid="{00000000-000D-0000-FFFF-FFFF00000000}"/>
  </bookViews>
  <sheets>
    <sheet name="Folha2" sheetId="2" state="hidden" r:id="rId1"/>
    <sheet name="Horário semana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3" l="1"/>
  <c r="B15" i="2"/>
  <c r="A15" i="2"/>
  <c r="D32" i="3" l="1"/>
  <c r="B14" i="2"/>
  <c r="D31" i="3"/>
  <c r="B11" i="2"/>
  <c r="B12" i="2"/>
  <c r="B13" i="2"/>
  <c r="B3" i="2"/>
  <c r="D3" i="2" s="1"/>
  <c r="E3" i="2" s="1"/>
  <c r="B4" i="2"/>
  <c r="D4" i="2" s="1"/>
  <c r="E4" i="2" s="1"/>
  <c r="B5" i="2"/>
  <c r="D5" i="2" s="1"/>
  <c r="E5" i="2" s="1"/>
  <c r="B6" i="2"/>
  <c r="D6" i="2" s="1"/>
  <c r="E6" i="2" s="1"/>
  <c r="B7" i="2"/>
  <c r="D7" i="2" s="1"/>
  <c r="E7" i="2" s="1"/>
  <c r="I7" i="2" s="1"/>
  <c r="B8" i="2"/>
  <c r="D8" i="2" s="1"/>
  <c r="E8" i="2" s="1"/>
  <c r="F8" i="2" s="1"/>
  <c r="B9" i="2"/>
  <c r="D9" i="2" s="1"/>
  <c r="E9" i="2" s="1"/>
  <c r="B2" i="2"/>
  <c r="F4" i="2" l="1"/>
  <c r="F6" i="2"/>
  <c r="F9" i="2"/>
  <c r="J7" i="2"/>
  <c r="D25" i="3" s="1"/>
  <c r="C25" i="3"/>
  <c r="F7" i="2"/>
  <c r="F5" i="2"/>
  <c r="F3" i="2"/>
  <c r="I9" i="2"/>
  <c r="I3" i="2"/>
  <c r="I4" i="2"/>
  <c r="J4" i="2" s="1"/>
  <c r="I8" i="2"/>
  <c r="I6" i="2"/>
  <c r="I5" i="2"/>
  <c r="J5" i="2" s="1"/>
  <c r="E10" i="2"/>
  <c r="F10" i="2" s="1"/>
  <c r="J8" i="2" l="1"/>
  <c r="D26" i="3" s="1"/>
  <c r="C26" i="3"/>
  <c r="J6" i="2"/>
  <c r="D24" i="3" s="1"/>
  <c r="C24" i="3"/>
  <c r="J9" i="2"/>
  <c r="D27" i="3" s="1"/>
  <c r="C27" i="3"/>
  <c r="K5" i="2"/>
  <c r="C23" i="3" s="1"/>
  <c r="J3" i="2"/>
  <c r="E12" i="2"/>
  <c r="E13" i="2" s="1"/>
  <c r="I10" i="2"/>
  <c r="L5" i="2" l="1"/>
  <c r="D23" i="3" s="1"/>
  <c r="J10" i="2"/>
  <c r="I12" i="2" s="1"/>
  <c r="I13" i="2" l="1"/>
  <c r="I14" i="2" s="1"/>
  <c r="I15" i="2" l="1"/>
  <c r="D28" i="3"/>
  <c r="L14" i="2"/>
  <c r="C28" i="3" s="1"/>
  <c r="L15" i="2" l="1"/>
  <c r="C29" i="3" s="1"/>
  <c r="C33" i="3" s="1"/>
  <c r="D29" i="3"/>
  <c r="D33" i="3" s="1"/>
</calcChain>
</file>

<file path=xl/sharedStrings.xml><?xml version="1.0" encoding="utf-8"?>
<sst xmlns="http://schemas.openxmlformats.org/spreadsheetml/2006/main" count="65" uniqueCount="45">
  <si>
    <t xml:space="preserve">Total </t>
  </si>
  <si>
    <t>1º ano</t>
  </si>
  <si>
    <t>2-18 anos</t>
  </si>
  <si>
    <t>idade fertil</t>
  </si>
  <si>
    <t>RN</t>
  </si>
  <si>
    <t>DM</t>
  </si>
  <si>
    <t>Utentes &gt;18</t>
  </si>
  <si>
    <t>Por semana</t>
  </si>
  <si>
    <t>Horas que sobram de consultas</t>
  </si>
  <si>
    <t>Horas de consultas programadas</t>
  </si>
  <si>
    <t>Nº de horas gastas</t>
  </si>
  <si>
    <t>HTA</t>
  </si>
  <si>
    <t>Total programadas</t>
  </si>
  <si>
    <t>PF</t>
  </si>
  <si>
    <t>SM</t>
  </si>
  <si>
    <t>SI</t>
  </si>
  <si>
    <t>Areedondado pro semana</t>
  </si>
  <si>
    <t>Consultas minutos</t>
  </si>
  <si>
    <t>Dados a preencher</t>
  </si>
  <si>
    <t>Número de horas não assitenciais</t>
  </si>
  <si>
    <t>Nº de horas de domicilio</t>
  </si>
  <si>
    <t>Horas brutas</t>
  </si>
  <si>
    <t>Horas arredondadas</t>
  </si>
  <si>
    <t>Consultas por ano</t>
  </si>
  <si>
    <t>2º ano</t>
  </si>
  <si>
    <t>Mulheres idade fertil</t>
  </si>
  <si>
    <t>RN no ano anterior</t>
  </si>
  <si>
    <t>Tempo médio de consulta (min)</t>
  </si>
  <si>
    <t>Nº de consultas/semana</t>
  </si>
  <si>
    <t>Nº horas por semana</t>
  </si>
  <si>
    <t>Domicilios</t>
  </si>
  <si>
    <t>E-agenda</t>
  </si>
  <si>
    <t>S Adultos</t>
  </si>
  <si>
    <t>Nº consultas</t>
  </si>
  <si>
    <t>Nº horas contartualizadas</t>
  </si>
  <si>
    <t>SA E-agenda</t>
  </si>
  <si>
    <t>SA restantes</t>
  </si>
  <si>
    <t>Horas Não assistenciais</t>
  </si>
  <si>
    <t>Total</t>
  </si>
  <si>
    <t>ORGANIZAÇÂO DO HORÁRIO POR SEMANA</t>
  </si>
  <si>
    <t>Nº horas contratualizadas</t>
  </si>
  <si>
    <t>Lista (nº de utentes)</t>
  </si>
  <si>
    <t>Nº de horas de contactos indiretos</t>
  </si>
  <si>
    <t>Horas de contactos indiretos</t>
  </si>
  <si>
    <t>Horário calculado assumindo 44 semanas de trabalho anuais
Direitos de autor reservados. Permitida a partilha e divulgação. O conteúdo desta ferramenta é da exclusiva responsabilidade dos autores, devendo ser utilizada de forma responsável e crítica.
Criado por Carlos Reis. Para dúvida, sugestões ou esclarecimentos: carlosreis.tech@gmail.com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</si>
</sst>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312751</xdr:colOff>
      <xdr:row>0</xdr:row>
      <xdr:rowOff>81641</xdr:rowOff>
    </xdr:from>
    <xdr:to>
      <xdr:col>5</xdr:col>
      <xdr:colOff>0</xdr:colOff>
      <xdr:row>0</xdr:row>
      <xdr:rowOff>380998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532" b="30936"/>
        <a:stretch/>
      </xdr:blipFill>
      <xdr:spPr>
        <a:xfrm>
          <a:off x="3796180" y="81641"/>
          <a:ext cx="1524213" cy="29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opLeftCell="A11" workbookViewId="0">
      <selection activeCell="I15" sqref="I15"/>
    </sheetView>
  </sheetViews>
  <sheetFormatPr baseColWidth="10" defaultColWidth="9.1640625" defaultRowHeight="15" x14ac:dyDescent="0.2"/>
  <cols>
    <col min="1" max="1" width="16.33203125" style="1" customWidth="1"/>
    <col min="2" max="3" width="17.1640625" style="1" customWidth="1"/>
    <col min="4" max="4" width="9.1640625" style="1"/>
    <col min="5" max="5" width="13.33203125" style="1" customWidth="1"/>
    <col min="6" max="6" width="11.5" style="1" bestFit="1" customWidth="1"/>
    <col min="7" max="7" width="9.1640625" style="1"/>
    <col min="8" max="8" width="15.83203125" style="1" customWidth="1"/>
    <col min="9" max="9" width="9.1640625" style="1"/>
    <col min="10" max="10" width="11.5" style="1" bestFit="1" customWidth="1"/>
    <col min="11" max="11" width="9.1640625" style="1"/>
    <col min="12" max="12" width="11.5" style="1" bestFit="1" customWidth="1"/>
    <col min="13" max="16384" width="9.1640625" style="1"/>
  </cols>
  <sheetData>
    <row r="1" spans="1:12" ht="16" x14ac:dyDescent="0.2">
      <c r="B1" s="1" t="s">
        <v>18</v>
      </c>
      <c r="E1" s="20" t="s">
        <v>21</v>
      </c>
      <c r="F1" s="20"/>
      <c r="H1" s="20" t="s">
        <v>22</v>
      </c>
      <c r="I1" s="20"/>
      <c r="J1" s="20"/>
    </row>
    <row r="2" spans="1:12" ht="48" x14ac:dyDescent="0.2">
      <c r="A2" s="1" t="s">
        <v>0</v>
      </c>
      <c r="B2" s="1">
        <f>'Horário semanal'!C5</f>
        <v>0</v>
      </c>
      <c r="D2" s="1" t="s">
        <v>23</v>
      </c>
      <c r="E2" s="1" t="s">
        <v>7</v>
      </c>
      <c r="F2" s="1" t="s">
        <v>10</v>
      </c>
      <c r="I2" s="1" t="s">
        <v>16</v>
      </c>
    </row>
    <row r="3" spans="1:12" ht="16" x14ac:dyDescent="0.2">
      <c r="A3" s="1" t="s">
        <v>1</v>
      </c>
      <c r="B3" s="1">
        <f>'Horário semanal'!C6</f>
        <v>0</v>
      </c>
      <c r="D3" s="1">
        <f>B3*6</f>
        <v>0</v>
      </c>
      <c r="E3" s="1">
        <f>D3/44</f>
        <v>0</v>
      </c>
      <c r="F3" s="1">
        <f>E3*$B$11/60</f>
        <v>0</v>
      </c>
      <c r="H3" s="1" t="s">
        <v>15</v>
      </c>
      <c r="I3" s="1">
        <f>ROUNDUP(E3,0)</f>
        <v>0</v>
      </c>
      <c r="J3" s="1">
        <f>I3*$B$11/60</f>
        <v>0</v>
      </c>
    </row>
    <row r="4" spans="1:12" ht="16" x14ac:dyDescent="0.2">
      <c r="A4" s="1" t="s">
        <v>24</v>
      </c>
      <c r="B4" s="1">
        <f>'Horário semanal'!C7</f>
        <v>0</v>
      </c>
      <c r="D4" s="1">
        <f>B4*3</f>
        <v>0</v>
      </c>
      <c r="E4" s="1">
        <f t="shared" ref="E4:E9" si="0">D4/44</f>
        <v>0</v>
      </c>
      <c r="F4" s="1">
        <f t="shared" ref="F4:F9" si="1">E4*$B$11/60</f>
        <v>0</v>
      </c>
      <c r="H4" s="1" t="s">
        <v>15</v>
      </c>
      <c r="I4" s="1">
        <f t="shared" ref="I4:I10" si="2">ROUNDUP(E4,0)</f>
        <v>0</v>
      </c>
      <c r="J4" s="1">
        <f t="shared" ref="J4:J9" si="3">I4*$B$11/60</f>
        <v>0</v>
      </c>
    </row>
    <row r="5" spans="1:12" ht="16" x14ac:dyDescent="0.2">
      <c r="A5" s="1" t="s">
        <v>2</v>
      </c>
      <c r="B5" s="1">
        <f>'Horário semanal'!C8</f>
        <v>0</v>
      </c>
      <c r="D5" s="1">
        <f>B5</f>
        <v>0</v>
      </c>
      <c r="E5" s="1">
        <f t="shared" si="0"/>
        <v>0</v>
      </c>
      <c r="F5" s="1">
        <f t="shared" si="1"/>
        <v>0</v>
      </c>
      <c r="H5" s="1" t="s">
        <v>15</v>
      </c>
      <c r="I5" s="1">
        <f t="shared" si="2"/>
        <v>0</v>
      </c>
      <c r="J5" s="1">
        <f t="shared" si="3"/>
        <v>0</v>
      </c>
      <c r="K5" s="1">
        <f>SUM(I3:I5)</f>
        <v>0</v>
      </c>
      <c r="L5" s="1">
        <f>SUM(J3:J5)</f>
        <v>0</v>
      </c>
    </row>
    <row r="6" spans="1:12" ht="16" x14ac:dyDescent="0.2">
      <c r="A6" s="1" t="s">
        <v>3</v>
      </c>
      <c r="B6" s="1">
        <f>'Horário semanal'!C9</f>
        <v>0</v>
      </c>
      <c r="D6" s="1">
        <f>B6*0.6</f>
        <v>0</v>
      </c>
      <c r="E6" s="1">
        <f t="shared" si="0"/>
        <v>0</v>
      </c>
      <c r="F6" s="1">
        <f t="shared" si="1"/>
        <v>0</v>
      </c>
      <c r="H6" s="1" t="s">
        <v>13</v>
      </c>
      <c r="I6" s="1">
        <f t="shared" si="2"/>
        <v>0</v>
      </c>
      <c r="J6" s="1">
        <f t="shared" si="3"/>
        <v>0</v>
      </c>
    </row>
    <row r="7" spans="1:12" ht="16" x14ac:dyDescent="0.2">
      <c r="A7" s="1" t="s">
        <v>4</v>
      </c>
      <c r="B7" s="1">
        <f>'Horário semanal'!C10</f>
        <v>0</v>
      </c>
      <c r="D7" s="1">
        <f>B7*7</f>
        <v>0</v>
      </c>
      <c r="E7" s="1">
        <f>D7/44</f>
        <v>0</v>
      </c>
      <c r="F7" s="1">
        <f t="shared" si="1"/>
        <v>0</v>
      </c>
      <c r="H7" s="1" t="s">
        <v>14</v>
      </c>
      <c r="I7" s="1">
        <f t="shared" si="2"/>
        <v>0</v>
      </c>
      <c r="J7" s="1">
        <f t="shared" si="3"/>
        <v>0</v>
      </c>
    </row>
    <row r="8" spans="1:12" ht="16" x14ac:dyDescent="0.2">
      <c r="A8" s="1" t="s">
        <v>5</v>
      </c>
      <c r="B8" s="1">
        <f>'Horário semanal'!C11</f>
        <v>0</v>
      </c>
      <c r="D8" s="1">
        <f>B8*2</f>
        <v>0</v>
      </c>
      <c r="E8" s="1">
        <f>D8/44</f>
        <v>0</v>
      </c>
      <c r="F8" s="1">
        <f t="shared" si="1"/>
        <v>0</v>
      </c>
      <c r="H8" s="1" t="s">
        <v>5</v>
      </c>
      <c r="I8" s="1">
        <f t="shared" si="2"/>
        <v>0</v>
      </c>
      <c r="J8" s="1">
        <f t="shared" si="3"/>
        <v>0</v>
      </c>
    </row>
    <row r="9" spans="1:12" ht="16" x14ac:dyDescent="0.2">
      <c r="A9" s="1" t="s">
        <v>6</v>
      </c>
      <c r="B9" s="1">
        <f>'Horário semanal'!C12</f>
        <v>0</v>
      </c>
      <c r="D9" s="1">
        <f>B9*0.2*2</f>
        <v>0</v>
      </c>
      <c r="E9" s="1">
        <f t="shared" si="0"/>
        <v>0</v>
      </c>
      <c r="F9" s="1">
        <f t="shared" si="1"/>
        <v>0</v>
      </c>
      <c r="H9" s="1" t="s">
        <v>11</v>
      </c>
      <c r="I9" s="1">
        <f t="shared" si="2"/>
        <v>0</v>
      </c>
      <c r="J9" s="1">
        <f t="shared" si="3"/>
        <v>0</v>
      </c>
    </row>
    <row r="10" spans="1:12" ht="16" x14ac:dyDescent="0.2">
      <c r="E10" s="1">
        <f>SUM(E3:E9)</f>
        <v>0</v>
      </c>
      <c r="F10" s="1">
        <f>E10*B11/60</f>
        <v>0</v>
      </c>
      <c r="H10" s="1" t="s">
        <v>12</v>
      </c>
      <c r="I10" s="1">
        <f t="shared" si="2"/>
        <v>0</v>
      </c>
      <c r="J10" s="1">
        <f>SUM(J3:J9)</f>
        <v>0</v>
      </c>
    </row>
    <row r="11" spans="1:12" ht="16" x14ac:dyDescent="0.2">
      <c r="A11" s="1" t="s">
        <v>17</v>
      </c>
      <c r="B11" s="1">
        <f>'Horário semanal'!C14</f>
        <v>20</v>
      </c>
    </row>
    <row r="12" spans="1:12" ht="48" x14ac:dyDescent="0.2">
      <c r="A12" s="1" t="s">
        <v>19</v>
      </c>
      <c r="B12" s="1">
        <f>'Horário semanal'!C15</f>
        <v>0</v>
      </c>
      <c r="E12" s="1">
        <f>E10*20/60</f>
        <v>0</v>
      </c>
      <c r="F12" s="1" t="s">
        <v>9</v>
      </c>
      <c r="I12" s="1">
        <f>ROUNDUP(J10,1)</f>
        <v>0</v>
      </c>
      <c r="J12" s="1" t="s">
        <v>9</v>
      </c>
    </row>
    <row r="13" spans="1:12" ht="48" x14ac:dyDescent="0.2">
      <c r="A13" s="1" t="s">
        <v>20</v>
      </c>
      <c r="B13" s="1">
        <f>'Horário semanal'!C16</f>
        <v>0</v>
      </c>
      <c r="E13" s="1">
        <f>B14-E12</f>
        <v>40</v>
      </c>
      <c r="F13" s="1" t="s">
        <v>8</v>
      </c>
      <c r="I13" s="1">
        <f>B14-I12-B13-B12-B15</f>
        <v>40</v>
      </c>
      <c r="J13" s="1" t="s">
        <v>8</v>
      </c>
    </row>
    <row r="14" spans="1:12" ht="32" x14ac:dyDescent="0.2">
      <c r="A14" s="1" t="s">
        <v>34</v>
      </c>
      <c r="B14" s="1">
        <f>'Horário semanal'!C18</f>
        <v>40</v>
      </c>
      <c r="I14" s="1">
        <f>I13*0.3</f>
        <v>12</v>
      </c>
      <c r="J14" s="1" t="s">
        <v>31</v>
      </c>
      <c r="K14" s="1" t="s">
        <v>33</v>
      </c>
      <c r="L14" s="1">
        <f>ROUNDUP(I14*60/$B$11,0)</f>
        <v>36</v>
      </c>
    </row>
    <row r="15" spans="1:12" ht="32" x14ac:dyDescent="0.2">
      <c r="A15" s="1" t="str">
        <f>'Horário semanal'!B17</f>
        <v>Nº de horas de contactos indiretos</v>
      </c>
      <c r="B15" s="1">
        <f>'Horário semanal'!C17</f>
        <v>0</v>
      </c>
      <c r="I15" s="1">
        <f>I13-I14</f>
        <v>28</v>
      </c>
      <c r="J15" s="1" t="s">
        <v>32</v>
      </c>
      <c r="K15" s="1" t="s">
        <v>33</v>
      </c>
      <c r="L15" s="1">
        <f>ROUNDUP(I15*60/$B$11,0)</f>
        <v>84</v>
      </c>
    </row>
  </sheetData>
  <mergeCells count="2">
    <mergeCell ref="E1:F1"/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abSelected="1" zoomScaleNormal="100" workbookViewId="0">
      <selection activeCell="A2" sqref="A2:E2"/>
    </sheetView>
  </sheetViews>
  <sheetFormatPr baseColWidth="10" defaultColWidth="0" defaultRowHeight="15" zeroHeight="1" x14ac:dyDescent="0.2"/>
  <cols>
    <col min="1" max="1" width="9.1640625" style="20" customWidth="1"/>
    <col min="2" max="2" width="21" style="20" customWidth="1"/>
    <col min="3" max="3" width="22" style="20" customWidth="1"/>
    <col min="4" max="4" width="18.5" style="20" customWidth="1"/>
    <col min="5" max="5" width="9.1640625" style="20" customWidth="1"/>
    <col min="6" max="16384" width="9.1640625" hidden="1"/>
  </cols>
  <sheetData>
    <row r="1" spans="1:5" ht="32.25" customHeight="1" x14ac:dyDescent="0.2">
      <c r="A1" s="21"/>
      <c r="B1" s="21"/>
      <c r="C1" s="21"/>
      <c r="D1" s="21"/>
      <c r="E1" s="21"/>
    </row>
    <row r="2" spans="1:5" x14ac:dyDescent="0.2">
      <c r="A2" s="22" t="s">
        <v>39</v>
      </c>
      <c r="B2" s="22"/>
      <c r="C2" s="22"/>
      <c r="D2" s="22"/>
      <c r="E2" s="22"/>
    </row>
    <row r="3" spans="1:5" ht="16" thickBot="1" x14ac:dyDescent="0.25">
      <c r="A3" s="31"/>
      <c r="B3" s="25"/>
      <c r="C3" s="25"/>
      <c r="D3" s="26"/>
      <c r="E3" s="26"/>
    </row>
    <row r="4" spans="1:5" ht="16" x14ac:dyDescent="0.2">
      <c r="A4" s="24"/>
      <c r="B4" s="2" t="s">
        <v>41</v>
      </c>
      <c r="C4" s="5" t="s">
        <v>18</v>
      </c>
      <c r="D4" s="27"/>
      <c r="E4" s="28"/>
    </row>
    <row r="5" spans="1:5" ht="16" x14ac:dyDescent="0.2">
      <c r="A5" s="24"/>
      <c r="B5" s="3" t="s">
        <v>0</v>
      </c>
      <c r="C5" s="14"/>
      <c r="D5" s="27"/>
      <c r="E5" s="28"/>
    </row>
    <row r="6" spans="1:5" ht="16" x14ac:dyDescent="0.2">
      <c r="A6" s="24"/>
      <c r="B6" s="3" t="s">
        <v>1</v>
      </c>
      <c r="C6" s="14"/>
      <c r="D6" s="27"/>
      <c r="E6" s="28"/>
    </row>
    <row r="7" spans="1:5" ht="16" x14ac:dyDescent="0.2">
      <c r="A7" s="24"/>
      <c r="B7" s="3" t="s">
        <v>24</v>
      </c>
      <c r="C7" s="14"/>
      <c r="D7" s="27"/>
      <c r="E7" s="28"/>
    </row>
    <row r="8" spans="1:5" ht="16" x14ac:dyDescent="0.2">
      <c r="A8" s="24"/>
      <c r="B8" s="3" t="s">
        <v>2</v>
      </c>
      <c r="C8" s="14"/>
      <c r="D8" s="27"/>
      <c r="E8" s="28"/>
    </row>
    <row r="9" spans="1:5" ht="16" x14ac:dyDescent="0.2">
      <c r="A9" s="24"/>
      <c r="B9" s="3" t="s">
        <v>25</v>
      </c>
      <c r="C9" s="14"/>
      <c r="D9" s="27"/>
      <c r="E9" s="28"/>
    </row>
    <row r="10" spans="1:5" ht="16" x14ac:dyDescent="0.2">
      <c r="A10" s="24"/>
      <c r="B10" s="3" t="s">
        <v>26</v>
      </c>
      <c r="C10" s="14"/>
      <c r="D10" s="27"/>
      <c r="E10" s="28"/>
    </row>
    <row r="11" spans="1:5" ht="16" x14ac:dyDescent="0.2">
      <c r="A11" s="24"/>
      <c r="B11" s="3" t="s">
        <v>5</v>
      </c>
      <c r="C11" s="14"/>
      <c r="D11" s="27"/>
      <c r="E11" s="28"/>
    </row>
    <row r="12" spans="1:5" ht="17" thickBot="1" x14ac:dyDescent="0.25">
      <c r="A12" s="24"/>
      <c r="B12" s="4" t="s">
        <v>6</v>
      </c>
      <c r="C12" s="15"/>
      <c r="D12" s="27"/>
      <c r="E12" s="28"/>
    </row>
    <row r="13" spans="1:5" ht="16" thickBot="1" x14ac:dyDescent="0.25">
      <c r="A13" s="27"/>
      <c r="B13" s="1"/>
      <c r="C13" s="19"/>
      <c r="D13" s="28"/>
      <c r="E13" s="28"/>
    </row>
    <row r="14" spans="1:5" ht="32" x14ac:dyDescent="0.2">
      <c r="A14" s="24"/>
      <c r="B14" s="2" t="s">
        <v>27</v>
      </c>
      <c r="C14" s="16">
        <v>20</v>
      </c>
      <c r="D14" s="27"/>
      <c r="E14" s="28"/>
    </row>
    <row r="15" spans="1:5" ht="32" x14ac:dyDescent="0.2">
      <c r="A15" s="24"/>
      <c r="B15" s="3" t="s">
        <v>19</v>
      </c>
      <c r="C15" s="14"/>
      <c r="D15" s="27"/>
      <c r="E15" s="28"/>
    </row>
    <row r="16" spans="1:5" ht="16" x14ac:dyDescent="0.2">
      <c r="A16" s="24"/>
      <c r="B16" s="3" t="s">
        <v>20</v>
      </c>
      <c r="C16" s="14"/>
      <c r="D16" s="27"/>
      <c r="E16" s="28"/>
    </row>
    <row r="17" spans="1:5" ht="32" x14ac:dyDescent="0.2">
      <c r="A17" s="24"/>
      <c r="B17" s="17" t="s">
        <v>42</v>
      </c>
      <c r="C17" s="18"/>
      <c r="D17" s="27"/>
      <c r="E17" s="28"/>
    </row>
    <row r="18" spans="1:5" ht="17" thickBot="1" x14ac:dyDescent="0.25">
      <c r="A18" s="24"/>
      <c r="B18" s="4" t="s">
        <v>40</v>
      </c>
      <c r="C18" s="15">
        <v>40</v>
      </c>
      <c r="D18" s="29"/>
      <c r="E18" s="28"/>
    </row>
    <row r="19" spans="1:5" x14ac:dyDescent="0.2">
      <c r="A19" s="27"/>
      <c r="B19" s="24"/>
      <c r="C19" s="24"/>
      <c r="D19" s="24"/>
      <c r="E19" s="28"/>
    </row>
    <row r="20" spans="1:5" x14ac:dyDescent="0.2">
      <c r="A20" s="27"/>
      <c r="B20" s="24"/>
      <c r="C20" s="24"/>
      <c r="D20" s="24"/>
      <c r="E20" s="28"/>
    </row>
    <row r="21" spans="1:5" ht="16" thickBot="1" x14ac:dyDescent="0.25">
      <c r="A21" s="27"/>
      <c r="B21" s="25"/>
      <c r="C21" s="25"/>
      <c r="D21" s="25"/>
      <c r="E21" s="28"/>
    </row>
    <row r="22" spans="1:5" ht="32.25" customHeight="1" x14ac:dyDescent="0.2">
      <c r="A22" s="24"/>
      <c r="B22" s="2"/>
      <c r="C22" s="10" t="s">
        <v>28</v>
      </c>
      <c r="D22" s="11" t="s">
        <v>29</v>
      </c>
      <c r="E22" s="27"/>
    </row>
    <row r="23" spans="1:5" ht="16" x14ac:dyDescent="0.2">
      <c r="A23" s="24"/>
      <c r="B23" s="12" t="s">
        <v>15</v>
      </c>
      <c r="C23" s="6">
        <f>Folha2!K5</f>
        <v>0</v>
      </c>
      <c r="D23" s="7">
        <f>Folha2!L5</f>
        <v>0</v>
      </c>
      <c r="E23" s="27"/>
    </row>
    <row r="24" spans="1:5" ht="16" x14ac:dyDescent="0.2">
      <c r="A24" s="24"/>
      <c r="B24" s="12" t="s">
        <v>13</v>
      </c>
      <c r="C24" s="6">
        <f>Folha2!I6</f>
        <v>0</v>
      </c>
      <c r="D24" s="7">
        <f>Folha2!J6</f>
        <v>0</v>
      </c>
      <c r="E24" s="27"/>
    </row>
    <row r="25" spans="1:5" ht="16" x14ac:dyDescent="0.2">
      <c r="A25" s="24"/>
      <c r="B25" s="12" t="s">
        <v>14</v>
      </c>
      <c r="C25" s="6">
        <f>Folha2!I7</f>
        <v>0</v>
      </c>
      <c r="D25" s="7">
        <f>Folha2!J7</f>
        <v>0</v>
      </c>
      <c r="E25" s="27"/>
    </row>
    <row r="26" spans="1:5" ht="16" x14ac:dyDescent="0.2">
      <c r="A26" s="24"/>
      <c r="B26" s="12" t="s">
        <v>5</v>
      </c>
      <c r="C26" s="6">
        <f>Folha2!I8</f>
        <v>0</v>
      </c>
      <c r="D26" s="7">
        <f>Folha2!J8</f>
        <v>0</v>
      </c>
      <c r="E26" s="27"/>
    </row>
    <row r="27" spans="1:5" ht="16" x14ac:dyDescent="0.2">
      <c r="A27" s="24"/>
      <c r="B27" s="12" t="s">
        <v>11</v>
      </c>
      <c r="C27" s="6">
        <f>Folha2!I9</f>
        <v>0</v>
      </c>
      <c r="D27" s="7">
        <f>Folha2!J9</f>
        <v>0</v>
      </c>
      <c r="E27" s="27"/>
    </row>
    <row r="28" spans="1:5" ht="16" x14ac:dyDescent="0.2">
      <c r="A28" s="24"/>
      <c r="B28" s="12" t="s">
        <v>35</v>
      </c>
      <c r="C28" s="6">
        <f>Folha2!L14</f>
        <v>36</v>
      </c>
      <c r="D28" s="7">
        <f>Folha2!I14</f>
        <v>12</v>
      </c>
      <c r="E28" s="27"/>
    </row>
    <row r="29" spans="1:5" ht="16" x14ac:dyDescent="0.2">
      <c r="A29" s="24"/>
      <c r="B29" s="12" t="s">
        <v>36</v>
      </c>
      <c r="C29" s="6">
        <f>Folha2!L15</f>
        <v>84</v>
      </c>
      <c r="D29" s="7">
        <f>Folha2!I15</f>
        <v>28</v>
      </c>
      <c r="E29" s="27"/>
    </row>
    <row r="30" spans="1:5" ht="48" customHeight="1" x14ac:dyDescent="0.2">
      <c r="A30" s="24"/>
      <c r="B30" s="12" t="s">
        <v>43</v>
      </c>
      <c r="C30" s="6"/>
      <c r="D30" s="7">
        <f>C17</f>
        <v>0</v>
      </c>
      <c r="E30" s="27"/>
    </row>
    <row r="31" spans="1:5" ht="16" x14ac:dyDescent="0.2">
      <c r="A31" s="24"/>
      <c r="B31" s="12" t="s">
        <v>30</v>
      </c>
      <c r="C31" s="6"/>
      <c r="D31" s="7">
        <f>C16</f>
        <v>0</v>
      </c>
      <c r="E31" s="27"/>
    </row>
    <row r="32" spans="1:5" ht="16" x14ac:dyDescent="0.2">
      <c r="A32" s="24"/>
      <c r="B32" s="12" t="s">
        <v>37</v>
      </c>
      <c r="C32" s="6"/>
      <c r="D32" s="7">
        <f>C15</f>
        <v>0</v>
      </c>
      <c r="E32" s="27"/>
    </row>
    <row r="33" spans="1:5" ht="17" thickBot="1" x14ac:dyDescent="0.25">
      <c r="A33" s="24"/>
      <c r="B33" s="13" t="s">
        <v>38</v>
      </c>
      <c r="C33" s="8">
        <f>SUM(C23:C32)</f>
        <v>120</v>
      </c>
      <c r="D33" s="9">
        <f>SUM(D23:D32)</f>
        <v>40</v>
      </c>
      <c r="E33" s="27"/>
    </row>
    <row r="34" spans="1:5" x14ac:dyDescent="0.2">
      <c r="A34" s="29"/>
      <c r="B34" s="32"/>
      <c r="C34" s="33"/>
      <c r="D34" s="34"/>
      <c r="E34" s="30"/>
    </row>
    <row r="35" spans="1:5" ht="107.25" customHeight="1" x14ac:dyDescent="0.2">
      <c r="A35" s="23" t="s">
        <v>44</v>
      </c>
      <c r="B35" s="23"/>
      <c r="C35" s="23"/>
      <c r="D35" s="23"/>
      <c r="E35" s="23"/>
    </row>
  </sheetData>
  <sheetProtection algorithmName="SHA-512" hashValue="GzWRYfQ+HiXf7d5ypPEvJGE7pI5BLirJ2NT3hMxRXet+Fc/+/fXfehmmUccNRwnvnKW6NoSaHUoQDTS/Dv9n4g==" saltValue="mBh/3QDhQQLu0WxGs+nwhQ==" spinCount="100000" sheet="1" objects="1" scenarios="1"/>
  <mergeCells count="9">
    <mergeCell ref="A1:E1"/>
    <mergeCell ref="A2:E2"/>
    <mergeCell ref="A35:E1048576"/>
    <mergeCell ref="B19:D21"/>
    <mergeCell ref="D3:D18"/>
    <mergeCell ref="B3:C3"/>
    <mergeCell ref="E3:E34"/>
    <mergeCell ref="A3:A34"/>
    <mergeCell ref="B34:D34"/>
  </mergeCells>
  <conditionalFormatting sqref="C23:D33">
    <cfRule type="expression" dxfId="0" priority="1">
      <formula>$C$5=0</formula>
    </cfRule>
  </conditionalFormatting>
  <dataValidations xWindow="222" yWindow="450" count="2">
    <dataValidation operator="lessThanOrEqual" allowBlank="1" showInputMessage="1" showErrorMessage="1" sqref="C17" xr:uid="{00000000-0002-0000-0100-000000000000}"/>
    <dataValidation type="whole" operator="lessThanOrEqual" allowBlank="1" showInputMessage="1" showErrorMessage="1" error="Deve ser no máximo 5" prompt="Deve ser no máximo 5" sqref="C15" xr:uid="{00000000-0002-0000-0100-000001000000}">
      <formula1>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Folha2</vt:lpstr>
      <vt:lpstr>Horário semanal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Carlos Martins</cp:lastModifiedBy>
  <dcterms:created xsi:type="dcterms:W3CDTF">2021-10-20T07:54:12Z</dcterms:created>
  <dcterms:modified xsi:type="dcterms:W3CDTF">2023-05-21T21:01:37Z</dcterms:modified>
</cp:coreProperties>
</file>